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1季度" sheetId="1" r:id="rId1"/>
  </sheets>
  <calcPr calcId="144525"/>
</workbook>
</file>

<file path=xl/sharedStrings.xml><?xml version="1.0" encoding="utf-8"?>
<sst xmlns="http://schemas.openxmlformats.org/spreadsheetml/2006/main" count="96" uniqueCount="67">
  <si>
    <t>婺源县大畈砚文化产业园2023年（1季度）入驻企业运行费补贴汇总表</t>
  </si>
  <si>
    <t>序号</t>
  </si>
  <si>
    <t>公司名称</t>
  </si>
  <si>
    <t>法人代表</t>
  </si>
  <si>
    <t>入驻时间</t>
  </si>
  <si>
    <t>店面号</t>
  </si>
  <si>
    <t>建筑面积</t>
  </si>
  <si>
    <t>总面积</t>
  </si>
  <si>
    <t>月数</t>
  </si>
  <si>
    <t>评估后实际租金（元）</t>
  </si>
  <si>
    <t>已缴物业费金额（元)</t>
  </si>
  <si>
    <t>已缴电费金额（元）</t>
  </si>
  <si>
    <t>合计缴费金额(元）</t>
  </si>
  <si>
    <t>1季度补贴合计金额</t>
  </si>
  <si>
    <t>婺源县砚适斋砚台店</t>
  </si>
  <si>
    <t>范助家</t>
  </si>
  <si>
    <t>2021.12.1</t>
  </si>
  <si>
    <t>1.2.3</t>
  </si>
  <si>
    <t>婺源县秋雨堂砚台店</t>
  </si>
  <si>
    <t>曹秋花</t>
  </si>
  <si>
    <t>婺源县春燕砚斋砚台店</t>
  </si>
  <si>
    <t>游春燕</t>
  </si>
  <si>
    <t>婺源县倩云堂砚台店</t>
  </si>
  <si>
    <t>汪倩云</t>
  </si>
  <si>
    <t>婺源县卧云山房砚台店</t>
  </si>
  <si>
    <t>李江杰</t>
  </si>
  <si>
    <t>婺源县布衣传说电商创业园2023年（1季度）入驻企业运行费补贴汇总表</t>
  </si>
  <si>
    <t>楼房号</t>
  </si>
  <si>
    <t>已缴物业费金额（元）</t>
  </si>
  <si>
    <t>合计缴费
金额(元)</t>
  </si>
  <si>
    <t>婺源县安和电子商务有限公司</t>
  </si>
  <si>
    <t>张桂英</t>
  </si>
  <si>
    <t>婺源县锐舒电子商务有限公司</t>
  </si>
  <si>
    <t>潘美花</t>
  </si>
  <si>
    <t>婺源县速喆电子商务有限责任公司</t>
  </si>
  <si>
    <t>吴鹏</t>
  </si>
  <si>
    <t>201-1</t>
  </si>
  <si>
    <t>婺源县江鹏贸易有限公司</t>
  </si>
  <si>
    <t>吴展鹏</t>
  </si>
  <si>
    <t>婺源县欣隆电子商务有限公司</t>
  </si>
  <si>
    <t>江喜荣</t>
  </si>
  <si>
    <t>上饶斯巴达克科技有限公司</t>
  </si>
  <si>
    <t>徐玉娥</t>
  </si>
  <si>
    <t>婺源县炫臣电子商务有限公司</t>
  </si>
  <si>
    <t>叶鹏</t>
  </si>
  <si>
    <t>一楼</t>
  </si>
  <si>
    <t>婺源县卓上电子商务有限公司</t>
  </si>
  <si>
    <t>吴香花</t>
  </si>
  <si>
    <t>婺源县鄱亿电商有限公司</t>
  </si>
  <si>
    <t>欧阳晓阳</t>
  </si>
  <si>
    <t>婺源县卓风电子商务有限公司</t>
  </si>
  <si>
    <t>孙卓</t>
  </si>
  <si>
    <t>婺源县旭利帆农业开发有限公司</t>
  </si>
  <si>
    <t>章鲜玲</t>
  </si>
  <si>
    <t>婺源县御景达商贸有限公司</t>
  </si>
  <si>
    <t>谢淑芬</t>
  </si>
  <si>
    <t>婺源县雅尚电子商务有限公司</t>
  </si>
  <si>
    <t>俞旺根</t>
  </si>
  <si>
    <t>婺源县成依电子商务有限公司</t>
  </si>
  <si>
    <t>方培根</t>
  </si>
  <si>
    <t>婺源县喜旺园电子商务有限公司</t>
  </si>
  <si>
    <t>汪艮芳</t>
  </si>
  <si>
    <t>婺源县昆汀电子科技有限公司</t>
  </si>
  <si>
    <t>汪华杰</t>
  </si>
  <si>
    <t>婺源县正艺电子商务有限公司</t>
  </si>
  <si>
    <t>潘文正</t>
  </si>
  <si>
    <t>合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</si>
</sst>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4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9" fontId="0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A1" sqref="A1:M1"/>
    </sheetView>
  </sheetViews>
  <sheetFormatPr defaultColWidth="8.89166666666667" defaultRowHeight="13.5"/>
  <cols>
    <col min="1" max="1" width="4.44166666666667" customWidth="1"/>
    <col min="2" max="2" width="13.6666666666667" customWidth="1"/>
    <col min="3" max="3" width="9.44166666666667" customWidth="1"/>
    <col min="4" max="4" width="12" customWidth="1"/>
    <col min="5" max="5" width="6.225" customWidth="1"/>
    <col min="6" max="6" width="8.55833333333333" customWidth="1"/>
    <col min="7" max="7" width="6.89166666666667" customWidth="1"/>
    <col min="8" max="8" width="6.33333333333333" customWidth="1"/>
    <col min="9" max="9" width="11.5583333333333" style="8" customWidth="1"/>
    <col min="10" max="10" width="8.10833333333333" customWidth="1"/>
    <col min="11" max="11" width="9.10833333333333" customWidth="1"/>
    <col min="12" max="12" width="11.775" customWidth="1"/>
    <col min="13" max="13" width="11.4416666666667" style="9" customWidth="1"/>
  </cols>
  <sheetData>
    <row r="1" ht="39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45"/>
      <c r="J1" s="10"/>
      <c r="K1" s="10"/>
      <c r="L1" s="10"/>
      <c r="M1" s="46"/>
    </row>
    <row r="2" s="1" customFormat="1" ht="63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7" t="s">
        <v>9</v>
      </c>
      <c r="J2" s="11" t="s">
        <v>10</v>
      </c>
      <c r="K2" s="11" t="s">
        <v>11</v>
      </c>
      <c r="L2" s="11" t="s">
        <v>12</v>
      </c>
      <c r="M2" s="48" t="s">
        <v>13</v>
      </c>
      <c r="N2" s="49"/>
    </row>
    <row r="3" s="2" customFormat="1" ht="20" customHeight="1" spans="1:14">
      <c r="A3" s="12">
        <v>1</v>
      </c>
      <c r="B3" s="13" t="s">
        <v>14</v>
      </c>
      <c r="C3" s="13" t="s">
        <v>15</v>
      </c>
      <c r="D3" s="12" t="s">
        <v>16</v>
      </c>
      <c r="E3" s="12">
        <v>4</v>
      </c>
      <c r="F3" s="12">
        <v>61.47</v>
      </c>
      <c r="G3" s="12">
        <v>61.47</v>
      </c>
      <c r="H3" s="12" t="s">
        <v>17</v>
      </c>
      <c r="I3" s="50">
        <v>8898</v>
      </c>
      <c r="J3" s="12">
        <v>0</v>
      </c>
      <c r="K3" s="12">
        <v>246</v>
      </c>
      <c r="L3" s="12">
        <f>K3+I3</f>
        <v>9144</v>
      </c>
      <c r="M3" s="51">
        <v>5486.4</v>
      </c>
      <c r="N3" s="52"/>
    </row>
    <row r="4" s="2" customFormat="1" ht="20" customHeight="1" spans="1:14">
      <c r="A4" s="12">
        <v>2</v>
      </c>
      <c r="B4" s="13" t="s">
        <v>18</v>
      </c>
      <c r="C4" s="13" t="s">
        <v>19</v>
      </c>
      <c r="D4" s="12" t="s">
        <v>16</v>
      </c>
      <c r="E4" s="12">
        <v>6</v>
      </c>
      <c r="F4" s="12">
        <v>46.43</v>
      </c>
      <c r="G4" s="12">
        <v>46.43</v>
      </c>
      <c r="H4" s="12" t="s">
        <v>17</v>
      </c>
      <c r="I4" s="50">
        <v>7398</v>
      </c>
      <c r="J4" s="12">
        <v>0</v>
      </c>
      <c r="K4" s="12">
        <v>100</v>
      </c>
      <c r="L4" s="12">
        <f>K4+I4</f>
        <v>7498</v>
      </c>
      <c r="M4" s="51">
        <v>4498.8</v>
      </c>
      <c r="N4" s="52"/>
    </row>
    <row r="5" s="2" customFormat="1" ht="20" customHeight="1" spans="1:14">
      <c r="A5" s="12">
        <v>3</v>
      </c>
      <c r="B5" s="13" t="s">
        <v>20</v>
      </c>
      <c r="C5" s="13" t="s">
        <v>21</v>
      </c>
      <c r="D5" s="12" t="s">
        <v>16</v>
      </c>
      <c r="E5" s="12">
        <v>5</v>
      </c>
      <c r="F5" s="12">
        <v>46.43</v>
      </c>
      <c r="G5" s="12">
        <v>46.43</v>
      </c>
      <c r="H5" s="12" t="s">
        <v>17</v>
      </c>
      <c r="I5" s="50">
        <v>7398</v>
      </c>
      <c r="J5" s="12">
        <v>0</v>
      </c>
      <c r="K5" s="12">
        <v>83</v>
      </c>
      <c r="L5" s="12">
        <f>K5+I5</f>
        <v>7481</v>
      </c>
      <c r="M5" s="51">
        <v>4488.6</v>
      </c>
      <c r="N5" s="52"/>
    </row>
    <row r="6" s="2" customFormat="1" ht="20" customHeight="1" spans="1:14">
      <c r="A6" s="12">
        <v>4</v>
      </c>
      <c r="B6" s="13" t="s">
        <v>22</v>
      </c>
      <c r="C6" s="13" t="s">
        <v>23</v>
      </c>
      <c r="D6" s="12" t="s">
        <v>16</v>
      </c>
      <c r="E6" s="12">
        <v>3</v>
      </c>
      <c r="F6" s="12">
        <v>61.47</v>
      </c>
      <c r="G6" s="12">
        <v>61.47</v>
      </c>
      <c r="H6" s="12" t="s">
        <v>17</v>
      </c>
      <c r="I6" s="50">
        <v>8898</v>
      </c>
      <c r="J6" s="12">
        <v>0</v>
      </c>
      <c r="K6" s="12">
        <v>86</v>
      </c>
      <c r="L6" s="12">
        <f>K6+I6</f>
        <v>8984</v>
      </c>
      <c r="M6" s="51">
        <v>5390.4</v>
      </c>
      <c r="N6" s="52"/>
    </row>
    <row r="7" s="2" customFormat="1" ht="20" customHeight="1" spans="1:14">
      <c r="A7" s="12">
        <v>5</v>
      </c>
      <c r="B7" s="13" t="s">
        <v>24</v>
      </c>
      <c r="C7" s="13" t="s">
        <v>25</v>
      </c>
      <c r="D7" s="12" t="s">
        <v>16</v>
      </c>
      <c r="E7" s="12">
        <v>2</v>
      </c>
      <c r="F7" s="12">
        <v>61.47</v>
      </c>
      <c r="G7" s="12">
        <v>61.47</v>
      </c>
      <c r="H7" s="12" t="s">
        <v>17</v>
      </c>
      <c r="I7" s="50">
        <v>8898</v>
      </c>
      <c r="J7" s="12">
        <v>0</v>
      </c>
      <c r="K7" s="12">
        <v>156</v>
      </c>
      <c r="L7" s="12">
        <f>K7+I7</f>
        <v>9054</v>
      </c>
      <c r="M7" s="51">
        <v>5432.4</v>
      </c>
      <c r="N7" s="52"/>
    </row>
    <row r="8" ht="30" customHeight="1" spans="1:14">
      <c r="A8" s="14"/>
      <c r="B8" s="14"/>
      <c r="C8" s="14"/>
      <c r="D8" s="14"/>
      <c r="E8" s="14"/>
      <c r="F8" s="14"/>
      <c r="G8" s="14"/>
      <c r="H8" s="14"/>
      <c r="I8" s="53"/>
      <c r="J8" s="14"/>
      <c r="K8" s="14">
        <f>SUM(K3:K7)</f>
        <v>671</v>
      </c>
      <c r="L8" s="14">
        <f>SUM(L3:L7)</f>
        <v>42161</v>
      </c>
      <c r="M8" s="54">
        <f>SUM(M3:M7)</f>
        <v>25296.6</v>
      </c>
      <c r="N8" s="55"/>
    </row>
    <row r="9" customFormat="1" ht="30" customHeight="1" spans="1:14">
      <c r="A9" s="15"/>
      <c r="B9" s="15"/>
      <c r="C9" s="15"/>
      <c r="D9" s="15"/>
      <c r="E9" s="15"/>
      <c r="F9" s="15"/>
      <c r="G9" s="15"/>
      <c r="H9" s="15"/>
      <c r="I9" s="56"/>
      <c r="J9" s="15"/>
      <c r="K9" s="15"/>
      <c r="L9" s="15"/>
      <c r="M9" s="57"/>
      <c r="N9" s="55"/>
    </row>
    <row r="10" s="3" customFormat="1" ht="28" customHeight="1" spans="1:13">
      <c r="A10" s="16" t="s">
        <v>26</v>
      </c>
      <c r="B10" s="17"/>
      <c r="C10" s="16"/>
      <c r="D10" s="16"/>
      <c r="E10" s="16"/>
      <c r="F10" s="16"/>
      <c r="G10" s="16"/>
      <c r="H10" s="16"/>
      <c r="I10" s="58"/>
      <c r="J10" s="16"/>
      <c r="K10" s="16"/>
      <c r="L10" s="16"/>
      <c r="M10" s="16"/>
    </row>
    <row r="11" s="4" customFormat="1" ht="51" customHeight="1" spans="1:15">
      <c r="A11" s="18" t="s">
        <v>1</v>
      </c>
      <c r="B11" s="19" t="s">
        <v>2</v>
      </c>
      <c r="C11" s="20" t="s">
        <v>3</v>
      </c>
      <c r="D11" s="21" t="s">
        <v>4</v>
      </c>
      <c r="E11" s="21" t="s">
        <v>27</v>
      </c>
      <c r="F11" s="18" t="s">
        <v>6</v>
      </c>
      <c r="G11" s="18" t="s">
        <v>7</v>
      </c>
      <c r="H11" s="22" t="s">
        <v>8</v>
      </c>
      <c r="I11" s="22" t="s">
        <v>9</v>
      </c>
      <c r="J11" s="18" t="s">
        <v>28</v>
      </c>
      <c r="K11" s="18" t="s">
        <v>11</v>
      </c>
      <c r="L11" s="18" t="s">
        <v>29</v>
      </c>
      <c r="M11" s="18" t="s">
        <v>13</v>
      </c>
      <c r="N11" s="59"/>
      <c r="O11" s="59"/>
    </row>
    <row r="12" s="5" customFormat="1" ht="20" customHeight="1" spans="1:13">
      <c r="A12" s="23">
        <v>1</v>
      </c>
      <c r="B12" s="24" t="s">
        <v>30</v>
      </c>
      <c r="C12" s="25" t="s">
        <v>31</v>
      </c>
      <c r="D12" s="26">
        <v>44013</v>
      </c>
      <c r="E12" s="27">
        <v>406</v>
      </c>
      <c r="F12" s="28">
        <v>67.5</v>
      </c>
      <c r="G12" s="28">
        <v>67.5</v>
      </c>
      <c r="H12" s="12" t="s">
        <v>17</v>
      </c>
      <c r="I12" s="60">
        <f t="shared" ref="I12:I14" si="0">G12*3*12</f>
        <v>2430</v>
      </c>
      <c r="J12" s="61">
        <f t="shared" ref="J12:J14" si="1">G12*3*2</f>
        <v>405</v>
      </c>
      <c r="K12" s="61">
        <v>248</v>
      </c>
      <c r="L12" s="62">
        <f t="shared" ref="L12:L28" si="2">I12+J12+K12</f>
        <v>3083</v>
      </c>
      <c r="M12" s="62">
        <f t="shared" ref="M12:M28" si="3">L12*0.6</f>
        <v>1849.8</v>
      </c>
    </row>
    <row r="13" s="5" customFormat="1" ht="20" customHeight="1" spans="1:13">
      <c r="A13" s="23">
        <v>2</v>
      </c>
      <c r="B13" s="24" t="s">
        <v>32</v>
      </c>
      <c r="C13" s="29" t="s">
        <v>33</v>
      </c>
      <c r="D13" s="30">
        <v>44287</v>
      </c>
      <c r="E13" s="27">
        <v>101</v>
      </c>
      <c r="F13" s="27">
        <v>135</v>
      </c>
      <c r="G13" s="27">
        <v>135</v>
      </c>
      <c r="H13" s="12" t="s">
        <v>17</v>
      </c>
      <c r="I13" s="60">
        <f t="shared" si="0"/>
        <v>4860</v>
      </c>
      <c r="J13" s="61">
        <f t="shared" si="1"/>
        <v>810</v>
      </c>
      <c r="K13" s="61">
        <v>150</v>
      </c>
      <c r="L13" s="62">
        <f t="shared" si="2"/>
        <v>5820</v>
      </c>
      <c r="M13" s="62">
        <f t="shared" si="3"/>
        <v>3492</v>
      </c>
    </row>
    <row r="14" s="5" customFormat="1" ht="20" customHeight="1" spans="1:16">
      <c r="A14" s="23">
        <v>3</v>
      </c>
      <c r="B14" s="24" t="s">
        <v>34</v>
      </c>
      <c r="C14" s="29" t="s">
        <v>35</v>
      </c>
      <c r="D14" s="30">
        <v>44287</v>
      </c>
      <c r="E14" s="27" t="s">
        <v>36</v>
      </c>
      <c r="F14" s="27">
        <v>67.5</v>
      </c>
      <c r="G14" s="27">
        <v>67.5</v>
      </c>
      <c r="H14" s="12" t="s">
        <v>17</v>
      </c>
      <c r="I14" s="60">
        <f t="shared" si="0"/>
        <v>2430</v>
      </c>
      <c r="J14" s="61">
        <f t="shared" si="1"/>
        <v>405</v>
      </c>
      <c r="K14" s="61">
        <v>478</v>
      </c>
      <c r="L14" s="62">
        <f t="shared" si="2"/>
        <v>3313</v>
      </c>
      <c r="M14" s="62">
        <f t="shared" si="3"/>
        <v>1987.8</v>
      </c>
      <c r="P14" s="63"/>
    </row>
    <row r="15" s="5" customFormat="1" ht="20" customHeight="1" spans="1:13">
      <c r="A15" s="23">
        <v>4</v>
      </c>
      <c r="B15" s="24" t="s">
        <v>37</v>
      </c>
      <c r="C15" s="24" t="s">
        <v>38</v>
      </c>
      <c r="D15" s="30">
        <v>44287</v>
      </c>
      <c r="E15" s="27">
        <v>203</v>
      </c>
      <c r="F15" s="27">
        <v>86.52</v>
      </c>
      <c r="G15" s="27">
        <v>86.52</v>
      </c>
      <c r="H15" s="12" t="s">
        <v>17</v>
      </c>
      <c r="I15" s="60">
        <v>3114</v>
      </c>
      <c r="J15" s="61">
        <v>519</v>
      </c>
      <c r="K15" s="61">
        <v>11</v>
      </c>
      <c r="L15" s="62">
        <f t="shared" si="2"/>
        <v>3644</v>
      </c>
      <c r="M15" s="62">
        <f t="shared" si="3"/>
        <v>2186.4</v>
      </c>
    </row>
    <row r="16" s="5" customFormat="1" ht="20" customHeight="1" spans="1:13">
      <c r="A16" s="23">
        <v>5</v>
      </c>
      <c r="B16" s="24" t="s">
        <v>39</v>
      </c>
      <c r="C16" s="28" t="s">
        <v>40</v>
      </c>
      <c r="D16" s="30">
        <v>44287</v>
      </c>
      <c r="E16" s="27">
        <v>409</v>
      </c>
      <c r="F16" s="27">
        <v>188</v>
      </c>
      <c r="G16" s="27">
        <v>188</v>
      </c>
      <c r="H16" s="12" t="s">
        <v>17</v>
      </c>
      <c r="I16" s="60">
        <f t="shared" ref="I16:I20" si="4">G16*3*12</f>
        <v>6768</v>
      </c>
      <c r="J16" s="61">
        <f t="shared" ref="J16:J20" si="5">G16*3*2</f>
        <v>1128</v>
      </c>
      <c r="K16" s="61">
        <v>272</v>
      </c>
      <c r="L16" s="62">
        <f t="shared" si="2"/>
        <v>8168</v>
      </c>
      <c r="M16" s="62">
        <f t="shared" si="3"/>
        <v>4900.8</v>
      </c>
    </row>
    <row r="17" s="5" customFormat="1" ht="20" customHeight="1" spans="1:13">
      <c r="A17" s="23">
        <v>6</v>
      </c>
      <c r="B17" s="24" t="s">
        <v>41</v>
      </c>
      <c r="C17" s="31" t="s">
        <v>42</v>
      </c>
      <c r="D17" s="30">
        <v>44378</v>
      </c>
      <c r="E17" s="32">
        <v>308</v>
      </c>
      <c r="F17" s="32">
        <v>135</v>
      </c>
      <c r="G17" s="32">
        <v>135</v>
      </c>
      <c r="H17" s="12" t="s">
        <v>17</v>
      </c>
      <c r="I17" s="60">
        <f t="shared" si="4"/>
        <v>4860</v>
      </c>
      <c r="J17" s="61">
        <f t="shared" si="5"/>
        <v>810</v>
      </c>
      <c r="K17" s="61">
        <v>968</v>
      </c>
      <c r="L17" s="62">
        <f t="shared" si="2"/>
        <v>6638</v>
      </c>
      <c r="M17" s="62">
        <f t="shared" si="3"/>
        <v>3982.8</v>
      </c>
    </row>
    <row r="18" s="5" customFormat="1" ht="20" customHeight="1" spans="1:13">
      <c r="A18" s="23">
        <v>7</v>
      </c>
      <c r="B18" s="24" t="s">
        <v>43</v>
      </c>
      <c r="C18" s="33" t="s">
        <v>44</v>
      </c>
      <c r="D18" s="30">
        <v>44378</v>
      </c>
      <c r="E18" s="27" t="s">
        <v>45</v>
      </c>
      <c r="F18" s="27">
        <v>405</v>
      </c>
      <c r="G18" s="27">
        <v>405</v>
      </c>
      <c r="H18" s="12" t="s">
        <v>17</v>
      </c>
      <c r="I18" s="60">
        <f>G18*3*12.5</f>
        <v>15187.5</v>
      </c>
      <c r="J18" s="61">
        <v>0</v>
      </c>
      <c r="K18" s="61">
        <v>0</v>
      </c>
      <c r="L18" s="62">
        <f t="shared" si="2"/>
        <v>15187.5</v>
      </c>
      <c r="M18" s="62">
        <f t="shared" si="3"/>
        <v>9112.5</v>
      </c>
    </row>
    <row r="19" s="5" customFormat="1" ht="20" customHeight="1" spans="1:13">
      <c r="A19" s="23">
        <v>8</v>
      </c>
      <c r="B19" s="24" t="s">
        <v>46</v>
      </c>
      <c r="C19" s="30" t="s">
        <v>47</v>
      </c>
      <c r="D19" s="30">
        <v>44563</v>
      </c>
      <c r="E19" s="27">
        <v>105</v>
      </c>
      <c r="F19" s="27">
        <v>86.52</v>
      </c>
      <c r="G19" s="27">
        <v>86.52</v>
      </c>
      <c r="H19" s="12" t="s">
        <v>17</v>
      </c>
      <c r="I19" s="60">
        <v>3114</v>
      </c>
      <c r="J19" s="61">
        <v>519</v>
      </c>
      <c r="K19" s="61">
        <v>408</v>
      </c>
      <c r="L19" s="62">
        <f t="shared" si="2"/>
        <v>4041</v>
      </c>
      <c r="M19" s="62">
        <f t="shared" si="3"/>
        <v>2424.6</v>
      </c>
    </row>
    <row r="20" s="5" customFormat="1" ht="20" customHeight="1" spans="1:13">
      <c r="A20" s="23">
        <v>9</v>
      </c>
      <c r="B20" s="24" t="s">
        <v>48</v>
      </c>
      <c r="C20" s="30" t="s">
        <v>49</v>
      </c>
      <c r="D20" s="30">
        <v>44621</v>
      </c>
      <c r="E20" s="27">
        <v>202</v>
      </c>
      <c r="F20" s="27">
        <v>135</v>
      </c>
      <c r="G20" s="27">
        <v>135</v>
      </c>
      <c r="H20" s="12" t="s">
        <v>17</v>
      </c>
      <c r="I20" s="60">
        <f t="shared" si="4"/>
        <v>4860</v>
      </c>
      <c r="J20" s="61">
        <f t="shared" si="5"/>
        <v>810</v>
      </c>
      <c r="K20" s="61">
        <v>1437</v>
      </c>
      <c r="L20" s="62">
        <f t="shared" si="2"/>
        <v>7107</v>
      </c>
      <c r="M20" s="62">
        <f t="shared" si="3"/>
        <v>4264.2</v>
      </c>
    </row>
    <row r="21" s="5" customFormat="1" ht="20" customHeight="1" spans="1:13">
      <c r="A21" s="23">
        <v>10</v>
      </c>
      <c r="B21" s="24" t="s">
        <v>50</v>
      </c>
      <c r="C21" s="30" t="s">
        <v>51</v>
      </c>
      <c r="D21" s="30">
        <v>44621</v>
      </c>
      <c r="E21" s="27">
        <v>205</v>
      </c>
      <c r="F21" s="27">
        <v>86.52</v>
      </c>
      <c r="G21" s="27">
        <v>86.52</v>
      </c>
      <c r="H21" s="12">
        <v>1.2</v>
      </c>
      <c r="I21" s="60">
        <v>2076</v>
      </c>
      <c r="J21" s="61">
        <v>346</v>
      </c>
      <c r="K21" s="61">
        <v>35</v>
      </c>
      <c r="L21" s="62">
        <f t="shared" si="2"/>
        <v>2457</v>
      </c>
      <c r="M21" s="62">
        <f t="shared" si="3"/>
        <v>1474.2</v>
      </c>
    </row>
    <row r="22" s="5" customFormat="1" ht="20" customHeight="1" spans="1:13">
      <c r="A22" s="23">
        <v>11</v>
      </c>
      <c r="B22" s="34" t="s">
        <v>52</v>
      </c>
      <c r="C22" s="35" t="s">
        <v>53</v>
      </c>
      <c r="D22" s="30">
        <v>44652</v>
      </c>
      <c r="E22" s="27">
        <v>407</v>
      </c>
      <c r="F22" s="27">
        <v>67.5</v>
      </c>
      <c r="G22" s="27">
        <v>67.5</v>
      </c>
      <c r="H22" s="12" t="s">
        <v>17</v>
      </c>
      <c r="I22" s="60">
        <f>G22*3*12</f>
        <v>2430</v>
      </c>
      <c r="J22" s="61">
        <f>G22*3*2</f>
        <v>405</v>
      </c>
      <c r="K22" s="61">
        <v>53</v>
      </c>
      <c r="L22" s="62">
        <f t="shared" si="2"/>
        <v>2888</v>
      </c>
      <c r="M22" s="62">
        <f t="shared" si="3"/>
        <v>1732.8</v>
      </c>
    </row>
    <row r="23" s="5" customFormat="1" ht="20" customHeight="1" spans="1:13">
      <c r="A23" s="23">
        <v>12</v>
      </c>
      <c r="B23" s="36" t="s">
        <v>54</v>
      </c>
      <c r="C23" s="35" t="s">
        <v>55</v>
      </c>
      <c r="D23" s="30">
        <v>44682</v>
      </c>
      <c r="E23" s="27">
        <v>408</v>
      </c>
      <c r="F23" s="27">
        <v>86.52</v>
      </c>
      <c r="G23" s="27">
        <v>86.52</v>
      </c>
      <c r="H23" s="12" t="s">
        <v>17</v>
      </c>
      <c r="I23" s="60">
        <v>3114</v>
      </c>
      <c r="J23" s="61">
        <v>519</v>
      </c>
      <c r="K23" s="61">
        <v>815</v>
      </c>
      <c r="L23" s="62">
        <f t="shared" si="2"/>
        <v>4448</v>
      </c>
      <c r="M23" s="62">
        <f t="shared" si="3"/>
        <v>2668.8</v>
      </c>
    </row>
    <row r="24" s="6" customFormat="1" ht="20" customHeight="1" spans="1:13">
      <c r="A24" s="23">
        <v>13</v>
      </c>
      <c r="B24" s="37" t="s">
        <v>56</v>
      </c>
      <c r="C24" s="31" t="s">
        <v>57</v>
      </c>
      <c r="D24" s="38">
        <v>44986</v>
      </c>
      <c r="E24" s="39">
        <v>102</v>
      </c>
      <c r="F24" s="39">
        <v>135</v>
      </c>
      <c r="G24" s="39">
        <v>135</v>
      </c>
      <c r="H24" s="12">
        <v>3</v>
      </c>
      <c r="I24" s="60">
        <f>G24*1*12</f>
        <v>1620</v>
      </c>
      <c r="J24" s="64">
        <f>G24*2*1</f>
        <v>270</v>
      </c>
      <c r="K24" s="64">
        <v>0</v>
      </c>
      <c r="L24" s="62">
        <f t="shared" si="2"/>
        <v>1890</v>
      </c>
      <c r="M24" s="62">
        <f t="shared" si="3"/>
        <v>1134</v>
      </c>
    </row>
    <row r="25" s="6" customFormat="1" ht="20" customHeight="1" spans="1:13">
      <c r="A25" s="23">
        <v>14</v>
      </c>
      <c r="B25" s="40" t="s">
        <v>58</v>
      </c>
      <c r="C25" s="35" t="s">
        <v>59</v>
      </c>
      <c r="D25" s="38">
        <v>44958</v>
      </c>
      <c r="E25" s="39">
        <v>306</v>
      </c>
      <c r="F25" s="39">
        <v>135</v>
      </c>
      <c r="G25" s="39">
        <v>135</v>
      </c>
      <c r="H25" s="12">
        <v>2.3</v>
      </c>
      <c r="I25" s="60">
        <f>G25*2*12</f>
        <v>3240</v>
      </c>
      <c r="J25" s="64">
        <f>G25*2*2</f>
        <v>540</v>
      </c>
      <c r="K25" s="64">
        <v>0</v>
      </c>
      <c r="L25" s="62">
        <f t="shared" si="2"/>
        <v>3780</v>
      </c>
      <c r="M25" s="62">
        <f t="shared" si="3"/>
        <v>2268</v>
      </c>
    </row>
    <row r="26" s="6" customFormat="1" ht="20" customHeight="1" spans="1:13">
      <c r="A26" s="23">
        <v>15</v>
      </c>
      <c r="B26" s="40" t="s">
        <v>60</v>
      </c>
      <c r="C26" s="31" t="s">
        <v>61</v>
      </c>
      <c r="D26" s="38">
        <v>44986</v>
      </c>
      <c r="E26" s="39">
        <v>307</v>
      </c>
      <c r="F26" s="39">
        <v>90</v>
      </c>
      <c r="G26" s="39">
        <v>90</v>
      </c>
      <c r="H26" s="12">
        <v>3</v>
      </c>
      <c r="I26" s="60">
        <f>G26*1*12</f>
        <v>1080</v>
      </c>
      <c r="J26" s="64">
        <f>G26*1*2</f>
        <v>180</v>
      </c>
      <c r="K26" s="64">
        <v>0</v>
      </c>
      <c r="L26" s="62">
        <f t="shared" si="2"/>
        <v>1260</v>
      </c>
      <c r="M26" s="62">
        <f t="shared" si="3"/>
        <v>756</v>
      </c>
    </row>
    <row r="27" s="6" customFormat="1" ht="20" customHeight="1" spans="1:13">
      <c r="A27" s="23">
        <v>16</v>
      </c>
      <c r="B27" s="24" t="s">
        <v>62</v>
      </c>
      <c r="C27" s="31" t="s">
        <v>63</v>
      </c>
      <c r="D27" s="38">
        <v>44958</v>
      </c>
      <c r="E27" s="39">
        <v>310</v>
      </c>
      <c r="F27" s="39">
        <v>86.52</v>
      </c>
      <c r="G27" s="39">
        <v>86.52</v>
      </c>
      <c r="H27" s="12">
        <v>2.3</v>
      </c>
      <c r="I27" s="60">
        <v>2076</v>
      </c>
      <c r="J27" s="64">
        <v>346</v>
      </c>
      <c r="K27" s="64">
        <v>0</v>
      </c>
      <c r="L27" s="62">
        <f t="shared" si="2"/>
        <v>2422</v>
      </c>
      <c r="M27" s="62">
        <f t="shared" si="3"/>
        <v>1453.2</v>
      </c>
    </row>
    <row r="28" s="6" customFormat="1" ht="20" customHeight="1" spans="1:13">
      <c r="A28" s="23">
        <v>17</v>
      </c>
      <c r="B28" s="24" t="s">
        <v>64</v>
      </c>
      <c r="C28" s="31" t="s">
        <v>65</v>
      </c>
      <c r="D28" s="38">
        <v>44986</v>
      </c>
      <c r="E28" s="39">
        <v>311</v>
      </c>
      <c r="F28" s="39">
        <v>86.52</v>
      </c>
      <c r="G28" s="39">
        <v>86.52</v>
      </c>
      <c r="H28" s="12">
        <v>3</v>
      </c>
      <c r="I28" s="60">
        <v>1038</v>
      </c>
      <c r="J28" s="64">
        <v>173</v>
      </c>
      <c r="K28" s="64">
        <v>0</v>
      </c>
      <c r="L28" s="62">
        <f t="shared" si="2"/>
        <v>1211</v>
      </c>
      <c r="M28" s="62">
        <f t="shared" si="3"/>
        <v>726.6</v>
      </c>
    </row>
    <row r="29" s="7" customFormat="1" ht="39" customHeight="1" spans="1:13">
      <c r="A29" s="41" t="s">
        <v>66</v>
      </c>
      <c r="B29" s="42"/>
      <c r="C29" s="21"/>
      <c r="D29" s="21"/>
      <c r="E29" s="21"/>
      <c r="F29" s="21"/>
      <c r="G29" s="43"/>
      <c r="H29" s="44"/>
      <c r="I29" s="65">
        <f t="shared" ref="I29:M29" si="6">SUM(I12:I28)</f>
        <v>64297.5</v>
      </c>
      <c r="J29" s="66">
        <f t="shared" si="6"/>
        <v>8185</v>
      </c>
      <c r="K29" s="66">
        <f t="shared" si="6"/>
        <v>4875</v>
      </c>
      <c r="L29" s="44">
        <f t="shared" si="6"/>
        <v>77357.5</v>
      </c>
      <c r="M29" s="44">
        <f t="shared" si="6"/>
        <v>46414.5</v>
      </c>
    </row>
  </sheetData>
  <mergeCells count="3">
    <mergeCell ref="A1:M1"/>
    <mergeCell ref="A10:M10"/>
    <mergeCell ref="A29:B29"/>
  </mergeCells>
  <printOptions horizontalCentered="1"/>
  <pageMargins left="0.196527777777778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2022-01-06T03:00:00Z</dcterms:created>
  <dcterms:modified xsi:type="dcterms:W3CDTF">2023-05-06T06:58:45Z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13A5F72560E7418FBD6958A6EE0BDE2C_13</vt:lpwstr>
  </property>
  <property fmtid="{D5CDD505-2E9C-101B-9397-08002B2CF9AE}" pid="3" name="KSOProductBuildVer">
    <vt:lpwstr>2052-11.1.0.14036</vt:lpwstr>
  </property>
</Properties>
</file>